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RANDOM ABG" sheetId="1" r:id="rId1"/>
    <sheet name="ANSWERS" sheetId="2" r:id="rId2"/>
  </sheets>
  <definedNames/>
  <calcPr fullCalcOnLoad="1"/>
</workbook>
</file>

<file path=xl/sharedStrings.xml><?xml version="1.0" encoding="utf-8"?>
<sst xmlns="http://schemas.openxmlformats.org/spreadsheetml/2006/main" count="81" uniqueCount="43">
  <si>
    <t>pH</t>
  </si>
  <si>
    <t>ph</t>
  </si>
  <si>
    <t>pco2</t>
  </si>
  <si>
    <t>po2</t>
  </si>
  <si>
    <t>hco3</t>
  </si>
  <si>
    <t>PaCO2</t>
  </si>
  <si>
    <t>HCO3</t>
  </si>
  <si>
    <t>Normal</t>
  </si>
  <si>
    <t>High</t>
  </si>
  <si>
    <t>Fully Compensated Respiratory Acidosis</t>
  </si>
  <si>
    <t>Low</t>
  </si>
  <si>
    <t>Fully Compensated Metabolic Acidosis</t>
  </si>
  <si>
    <t>Uncompensated Respiratory Acidosis</t>
  </si>
  <si>
    <t>Uncompensated Metabolic Acidosis</t>
  </si>
  <si>
    <t>Mixed Acidosis</t>
  </si>
  <si>
    <t>Uncompensated Metabolic Alkalosis</t>
  </si>
  <si>
    <t>Uncompenstated Respiratory Alkalosis</t>
  </si>
  <si>
    <t>Mixed Alkalosis</t>
  </si>
  <si>
    <t>Partially Compensated Respiratory Acidosis</t>
  </si>
  <si>
    <t>Partially Compensated Metabolic Acidosis</t>
  </si>
  <si>
    <t>Partially Compensated Metabolic Alkalosis</t>
  </si>
  <si>
    <t>Partially Compensated Respiratory Alkalosis</t>
  </si>
  <si>
    <t>LOW</t>
  </si>
  <si>
    <t>NORM</t>
  </si>
  <si>
    <t>HIGH</t>
  </si>
  <si>
    <t>Acid-Base Status</t>
  </si>
  <si>
    <t>NormalNormalNormal</t>
  </si>
  <si>
    <t>NormalHighHigh</t>
  </si>
  <si>
    <t>NormalLowLow</t>
  </si>
  <si>
    <t>LowHighNormal</t>
  </si>
  <si>
    <t>LowNormalLow</t>
  </si>
  <si>
    <t>LowHighLow</t>
  </si>
  <si>
    <t>HighNormalHigh</t>
  </si>
  <si>
    <t>HighLowNormal</t>
  </si>
  <si>
    <t>HighLowHigh</t>
  </si>
  <si>
    <t>LowHighHigh</t>
  </si>
  <si>
    <t>LowLowLow</t>
  </si>
  <si>
    <t>HighHighLow</t>
  </si>
  <si>
    <t>HighHighHigh</t>
  </si>
  <si>
    <r>
      <t>PaCO</t>
    </r>
    <r>
      <rPr>
        <vertAlign val="subscript"/>
        <sz val="46"/>
        <rFont val="Arial"/>
        <family val="2"/>
      </rPr>
      <t>2</t>
    </r>
  </si>
  <si>
    <r>
      <t>HCO</t>
    </r>
    <r>
      <rPr>
        <vertAlign val="subscript"/>
        <sz val="46"/>
        <rFont val="Arial"/>
        <family val="2"/>
      </rPr>
      <t>3</t>
    </r>
    <r>
      <rPr>
        <vertAlign val="superscript"/>
        <sz val="46"/>
        <rFont val="Arial"/>
        <family val="2"/>
      </rPr>
      <t>-</t>
    </r>
  </si>
  <si>
    <r>
      <t>PaO</t>
    </r>
    <r>
      <rPr>
        <vertAlign val="subscript"/>
        <sz val="46"/>
        <rFont val="Arial"/>
        <family val="2"/>
      </rPr>
      <t>2</t>
    </r>
  </si>
  <si>
    <t>PRESS F9 to generate a new ABG result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</si>
</sst>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b/>
      <u val="single"/>
      <sz val="10"/>
      <name val="Arial"/>
      <family val="2"/>
    </font>
    <font>
      <sz val="22"/>
      <name val="Arial"/>
      <family val="0"/>
    </font>
    <font>
      <sz val="18"/>
      <name val="Arial"/>
      <family val="2"/>
    </font>
    <font>
      <sz val="46"/>
      <name val="Arial"/>
      <family val="2"/>
    </font>
    <font>
      <vertAlign val="subscript"/>
      <sz val="46"/>
      <name val="Arial"/>
      <family val="2"/>
    </font>
    <font>
      <vertAlign val="superscript"/>
      <sz val="4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164" fontId="4" fillId="2" borderId="1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3" borderId="0" xfId="0" applyFont="1" applyFill="1" applyAlignment="1">
      <alignment/>
    </xf>
    <xf numFmtId="2" fontId="4" fillId="4" borderId="1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4" fillId="6" borderId="2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="150" zoomScaleNormal="150" workbookViewId="0" topLeftCell="A1">
      <selection activeCell="A5" sqref="A5:B5"/>
    </sheetView>
  </sheetViews>
  <sheetFormatPr defaultColWidth="9.140625" defaultRowHeight="12.75"/>
  <cols>
    <col min="1" max="1" width="58.140625" style="7" customWidth="1"/>
    <col min="2" max="2" width="31.8515625" style="7" customWidth="1"/>
    <col min="3" max="16384" width="9.140625" style="7" customWidth="1"/>
  </cols>
  <sheetData>
    <row r="1" spans="1:2" ht="56.25" customHeight="1" thickBot="1">
      <c r="A1" s="5" t="s">
        <v>39</v>
      </c>
      <c r="B1" s="6">
        <f>RANDBETWEEN(15,80)</f>
        <v>31</v>
      </c>
    </row>
    <row r="2" spans="1:2" ht="57" thickBot="1">
      <c r="A2" s="8" t="s">
        <v>0</v>
      </c>
      <c r="B2" s="9">
        <f>IF(B1="","",(6.1+(LOG(B3/(B1*0.0301)))))</f>
        <v>7.6214335044061565</v>
      </c>
    </row>
    <row r="3" spans="1:3" ht="65.25" customHeight="1" thickBot="1">
      <c r="A3" s="10" t="s">
        <v>40</v>
      </c>
      <c r="B3" s="6">
        <f>RANDBETWEEN(8,50)</f>
        <v>31</v>
      </c>
      <c r="C3" s="7">
        <v>9</v>
      </c>
    </row>
    <row r="4" spans="1:2" ht="59.25" customHeight="1" thickBot="1">
      <c r="A4" s="11" t="s">
        <v>41</v>
      </c>
      <c r="B4" s="6">
        <f>RANDBETWEEN(30,145)</f>
        <v>106</v>
      </c>
    </row>
    <row r="5" spans="1:2" ht="21.75" customHeight="1">
      <c r="A5" s="14" t="s">
        <v>42</v>
      </c>
      <c r="B5" s="14"/>
    </row>
  </sheetData>
  <mergeCells count="1">
    <mergeCell ref="A5:B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:M1"/>
    </sheetView>
  </sheetViews>
  <sheetFormatPr defaultColWidth="9.140625" defaultRowHeight="12.75"/>
  <cols>
    <col min="1" max="1" width="13.00390625" style="0" customWidth="1"/>
    <col min="2" max="2" width="12.140625" style="0" customWidth="1"/>
    <col min="3" max="3" width="5.28125" style="0" bestFit="1" customWidth="1"/>
    <col min="4" max="4" width="6.57421875" style="0" bestFit="1" customWidth="1"/>
    <col min="5" max="5" width="5.421875" style="0" bestFit="1" customWidth="1"/>
    <col min="6" max="7" width="2.00390625" style="0" bestFit="1" customWidth="1"/>
    <col min="8" max="8" width="9.140625" style="2" customWidth="1"/>
    <col min="12" max="12" width="10.140625" style="0" customWidth="1"/>
    <col min="13" max="13" width="46.57421875" style="0" customWidth="1"/>
  </cols>
  <sheetData>
    <row r="1" spans="1:13" ht="46.5" customHeight="1">
      <c r="A1" s="15" t="str">
        <f>CONCATENATE(B28," with ",B30)</f>
        <v>Mixed Alkalosis with Hyperoxemia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2.25" customHeight="1"/>
    <row r="3" s="12" customFormat="1" ht="216.75" customHeight="1">
      <c r="H3" s="13"/>
    </row>
    <row r="4" s="12" customFormat="1" ht="12.75">
      <c r="H4" s="13"/>
    </row>
    <row r="5" s="12" customFormat="1" ht="12.75">
      <c r="H5" s="13"/>
    </row>
    <row r="6" s="12" customFormat="1" ht="12.75">
      <c r="H6" s="13"/>
    </row>
    <row r="7" s="12" customFormat="1" ht="12.75">
      <c r="H7" s="13"/>
    </row>
    <row r="8" s="12" customFormat="1" ht="12.75">
      <c r="H8" s="13"/>
    </row>
    <row r="9" s="12" customFormat="1" ht="12.75">
      <c r="H9" s="13"/>
    </row>
    <row r="10" s="12" customFormat="1" ht="12.75">
      <c r="H10" s="13"/>
    </row>
    <row r="11" s="12" customFormat="1" ht="12.75">
      <c r="H11" s="13"/>
    </row>
    <row r="12" s="12" customFormat="1" ht="12.75">
      <c r="H12" s="13"/>
    </row>
    <row r="13" s="12" customFormat="1" ht="12.75">
      <c r="H13" s="13"/>
    </row>
    <row r="20" spans="3:7" ht="12.75">
      <c r="C20" s="2" t="s">
        <v>22</v>
      </c>
      <c r="D20" s="2" t="s">
        <v>23</v>
      </c>
      <c r="E20" s="2" t="s">
        <v>24</v>
      </c>
      <c r="F20" s="2"/>
      <c r="G20" s="2"/>
    </row>
    <row r="22" spans="1:8" ht="12.75">
      <c r="A22" t="s">
        <v>1</v>
      </c>
      <c r="B22" s="1">
        <f>'RANDOM ABG'!B2</f>
        <v>7.6214335044061565</v>
      </c>
      <c r="C22">
        <f>IF(B22&lt;7.35,1,0)</f>
        <v>0</v>
      </c>
      <c r="D22">
        <f>IF(F22=0,2,0)</f>
        <v>0</v>
      </c>
      <c r="E22">
        <f>IF(B22&gt;7.45,3,0)</f>
        <v>3</v>
      </c>
      <c r="F22">
        <f>C22+E22</f>
        <v>3</v>
      </c>
      <c r="G22">
        <f>MAX(C22:E22)</f>
        <v>3</v>
      </c>
      <c r="H22" s="2" t="str">
        <f>IF(G22=1,"Low",IF(G22=2,"Normal","High"))</f>
        <v>High</v>
      </c>
    </row>
    <row r="23" spans="1:13" ht="12.75">
      <c r="A23" t="s">
        <v>2</v>
      </c>
      <c r="B23">
        <f>'RANDOM ABG'!B1</f>
        <v>31</v>
      </c>
      <c r="C23">
        <f>IF(B23&lt;35,1,0)</f>
        <v>1</v>
      </c>
      <c r="D23">
        <f>IF(F23=0,2,0)</f>
        <v>0</v>
      </c>
      <c r="E23">
        <f>IF(B23&gt;45,3,0)</f>
        <v>0</v>
      </c>
      <c r="F23">
        <f>C23+E23</f>
        <v>1</v>
      </c>
      <c r="G23">
        <f>MAX(C23:E23)</f>
        <v>1</v>
      </c>
      <c r="H23" s="2" t="str">
        <f>IF(G23=1,"Low",IF(G23=2,"Normal","High"))</f>
        <v>Low</v>
      </c>
      <c r="I23" s="3" t="s">
        <v>1</v>
      </c>
      <c r="J23" s="3" t="s">
        <v>5</v>
      </c>
      <c r="K23" s="3" t="s">
        <v>6</v>
      </c>
      <c r="L23" s="3"/>
      <c r="M23" s="3" t="s">
        <v>25</v>
      </c>
    </row>
    <row r="24" spans="1:13" ht="12.75">
      <c r="A24" t="s">
        <v>3</v>
      </c>
      <c r="B24">
        <f>'RANDOM ABG'!B4</f>
        <v>106</v>
      </c>
      <c r="I24" t="s">
        <v>8</v>
      </c>
      <c r="J24" t="s">
        <v>8</v>
      </c>
      <c r="K24" t="s">
        <v>8</v>
      </c>
      <c r="L24" t="s">
        <v>38</v>
      </c>
      <c r="M24" s="4" t="s">
        <v>20</v>
      </c>
    </row>
    <row r="25" spans="1:13" ht="12.75">
      <c r="A25" t="s">
        <v>4</v>
      </c>
      <c r="B25">
        <f>'RANDOM ABG'!B3</f>
        <v>31</v>
      </c>
      <c r="C25">
        <f>IF(B25&lt;22,1,0)</f>
        <v>0</v>
      </c>
      <c r="D25">
        <f>IF(F25=0,2,0)</f>
        <v>0</v>
      </c>
      <c r="E25">
        <f>IF(B25&gt;26,3,0)</f>
        <v>3</v>
      </c>
      <c r="F25">
        <f>C25+E25</f>
        <v>3</v>
      </c>
      <c r="G25">
        <f>MAX(C25:E25)</f>
        <v>3</v>
      </c>
      <c r="H25" s="2" t="str">
        <f>IF(G25=1,"Low",IF(G25=2,"Normal","High"))</f>
        <v>High</v>
      </c>
      <c r="I25" t="s">
        <v>8</v>
      </c>
      <c r="J25" t="s">
        <v>8</v>
      </c>
      <c r="K25" t="s">
        <v>10</v>
      </c>
      <c r="L25" t="s">
        <v>37</v>
      </c>
      <c r="M25" s="4" t="s">
        <v>21</v>
      </c>
    </row>
    <row r="26" spans="9:13" ht="12.75">
      <c r="I26" t="s">
        <v>8</v>
      </c>
      <c r="J26" t="s">
        <v>10</v>
      </c>
      <c r="K26" t="s">
        <v>8</v>
      </c>
      <c r="L26" t="s">
        <v>34</v>
      </c>
      <c r="M26" s="4" t="s">
        <v>17</v>
      </c>
    </row>
    <row r="27" spans="2:13" ht="12.75">
      <c r="B27" t="str">
        <f>CONCATENATE(H22,H23,H25)</f>
        <v>HighLowHigh</v>
      </c>
      <c r="I27" t="s">
        <v>8</v>
      </c>
      <c r="J27" t="s">
        <v>10</v>
      </c>
      <c r="K27" t="s">
        <v>7</v>
      </c>
      <c r="L27" t="s">
        <v>33</v>
      </c>
      <c r="M27" s="4" t="s">
        <v>16</v>
      </c>
    </row>
    <row r="28" spans="2:13" ht="12.75">
      <c r="B28" t="str">
        <f>VLOOKUP(B27,L24:M36,2)</f>
        <v>Mixed Alkalosis</v>
      </c>
      <c r="I28" t="s">
        <v>8</v>
      </c>
      <c r="J28" t="s">
        <v>7</v>
      </c>
      <c r="K28" t="s">
        <v>8</v>
      </c>
      <c r="L28" t="s">
        <v>32</v>
      </c>
      <c r="M28" t="s">
        <v>15</v>
      </c>
    </row>
    <row r="29" spans="9:13" ht="12.75">
      <c r="I29" t="s">
        <v>10</v>
      </c>
      <c r="J29" t="s">
        <v>8</v>
      </c>
      <c r="K29" t="s">
        <v>8</v>
      </c>
      <c r="L29" t="s">
        <v>35</v>
      </c>
      <c r="M29" s="4" t="s">
        <v>18</v>
      </c>
    </row>
    <row r="30" spans="2:13" ht="12.75">
      <c r="B30" t="str">
        <f>IF(B24&gt;100,"Hyperoxemia",IF(B24&gt;=80,"Normal Oxygen Levels",IF(B24&gt;=60,"Mild Hypoxemia",IF(B24&gt;=40,"Moderate Hypoxemia","Severe Hypoxemia"))))</f>
        <v>Hyperoxemia</v>
      </c>
      <c r="I30" t="s">
        <v>10</v>
      </c>
      <c r="J30" t="s">
        <v>8</v>
      </c>
      <c r="K30" t="s">
        <v>10</v>
      </c>
      <c r="L30" t="s">
        <v>31</v>
      </c>
      <c r="M30" t="s">
        <v>14</v>
      </c>
    </row>
    <row r="31" spans="9:13" ht="12.75">
      <c r="I31" t="s">
        <v>10</v>
      </c>
      <c r="J31" t="s">
        <v>8</v>
      </c>
      <c r="K31" t="s">
        <v>7</v>
      </c>
      <c r="L31" t="s">
        <v>29</v>
      </c>
      <c r="M31" t="s">
        <v>12</v>
      </c>
    </row>
    <row r="32" spans="9:13" ht="12.75">
      <c r="I32" t="s">
        <v>10</v>
      </c>
      <c r="J32" t="s">
        <v>10</v>
      </c>
      <c r="K32" t="s">
        <v>10</v>
      </c>
      <c r="L32" t="s">
        <v>36</v>
      </c>
      <c r="M32" s="4" t="s">
        <v>19</v>
      </c>
    </row>
    <row r="33" spans="9:13" ht="12.75">
      <c r="I33" t="s">
        <v>10</v>
      </c>
      <c r="J33" t="s">
        <v>7</v>
      </c>
      <c r="K33" t="s">
        <v>10</v>
      </c>
      <c r="L33" t="s">
        <v>30</v>
      </c>
      <c r="M33" t="s">
        <v>13</v>
      </c>
    </row>
    <row r="34" spans="9:13" ht="12.75">
      <c r="I34" t="s">
        <v>7</v>
      </c>
      <c r="J34" t="s">
        <v>8</v>
      </c>
      <c r="K34" t="s">
        <v>8</v>
      </c>
      <c r="L34" t="s">
        <v>27</v>
      </c>
      <c r="M34" t="s">
        <v>9</v>
      </c>
    </row>
    <row r="35" spans="9:13" ht="12.75">
      <c r="I35" t="s">
        <v>7</v>
      </c>
      <c r="J35" t="s">
        <v>10</v>
      </c>
      <c r="K35" t="s">
        <v>10</v>
      </c>
      <c r="L35" t="s">
        <v>28</v>
      </c>
      <c r="M35" t="s">
        <v>11</v>
      </c>
    </row>
    <row r="36" spans="9:13" ht="12.75">
      <c r="I36" t="s">
        <v>7</v>
      </c>
      <c r="J36" t="s">
        <v>7</v>
      </c>
      <c r="K36" t="s">
        <v>7</v>
      </c>
      <c r="L36" t="s">
        <v>26</v>
      </c>
      <c r="M36" t="s">
        <v>7</v>
      </c>
    </row>
  </sheetData>
  <mergeCells count="1">
    <mergeCell ref="A1:M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Macomb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 Zahodnic</dc:creator>
  <cp:keywords/>
  <dc:description/>
  <cp:lastModifiedBy>Rick Zahodnic</cp:lastModifiedBy>
  <dcterms:created xsi:type="dcterms:W3CDTF">2004-11-09T17:53:19Z</dcterms:created>
  <dcterms:modified xsi:type="dcterms:W3CDTF">2007-12-20T14:47:03Z</dcterms:modified>
  <cp:category/>
  <cp:version/>
  <cp:contentType/>
  <cp:contentStatus/>
</cp:coreProperties>
</file>